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ddiecw3/Desktop/GRC 404/"/>
    </mc:Choice>
  </mc:AlternateContent>
  <xr:revisionPtr revIDLastSave="0" documentId="13_ncr:1_{0A2BD907-91CB-9740-A5F5-BA2013CD0B1C}" xr6:coauthVersionLast="47" xr6:coauthVersionMax="47" xr10:uidLastSave="{00000000-0000-0000-0000-000000000000}"/>
  <bookViews>
    <workbookView xWindow="0" yWindow="0" windowWidth="33600" windowHeight="21000" activeTab="3" xr2:uid="{CFDDF22F-11AA-454C-8272-A36D957CA620}"/>
  </bookViews>
  <sheets>
    <sheet name="Practice" sheetId="1" r:id="rId1"/>
    <sheet name="D-4 Basic" sheetId="2" r:id="rId2"/>
    <sheet name="D-4 Menus" sheetId="3" r:id="rId3"/>
    <sheet name="Budget" sheetId="4" r:id="rId4"/>
    <sheet name="Budget Menus" sheetId="5" r:id="rId5"/>
  </sheets>
  <definedNames>
    <definedName name="Category">'Budget Menus'!$1:$1</definedName>
    <definedName name="Clothes">'Budget Menus'!$B$2:$B$3</definedName>
    <definedName name="Food">'Budget Menus'!$C$2:$C$4</definedName>
    <definedName name="Housing">'Budget Menus'!$A$2:$A$4</definedName>
    <definedName name="Income">'Budget Menus'!$K$2:$K$5</definedName>
    <definedName name="Insurance">'Budget Menus'!$D$2:$D$4</definedName>
    <definedName name="Loan_payment">'Budget Menus'!$G$2:$G$4</definedName>
    <definedName name="Personal_expenses">'Budget Menus'!$I$2:$I$4</definedName>
    <definedName name="Price_basis">'D-4 Menus'!$B$2:$B$4</definedName>
    <definedName name="Stock_type">'D-4 Menus'!$A$2:$A$5</definedName>
    <definedName name="Transfer_to_savings">'Budget Menus'!$H$2:$H$3</definedName>
    <definedName name="Transportation">'Budget Menus'!$E$2:$E$3</definedName>
    <definedName name="Utilities_and_fees">'Budget Menus'!$F$2:$F$7</definedName>
    <definedName name="Vacation">'Budget Menus'!$J$2:$J$5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6" i="4"/>
  <c r="F3" i="4" l="1"/>
  <c r="F4" i="4" s="1"/>
  <c r="F5" i="4" s="1"/>
  <c r="E23" i="2"/>
  <c r="D23" i="2"/>
  <c r="C23" i="2"/>
  <c r="B23" i="2"/>
  <c r="E20" i="2"/>
  <c r="C20" i="2"/>
  <c r="I1" i="1"/>
  <c r="K8" i="1" s="1"/>
  <c r="B15" i="2"/>
  <c r="B16" i="2"/>
  <c r="B12" i="2"/>
  <c r="B8" i="2"/>
  <c r="O4" i="1"/>
  <c r="M1" i="1"/>
  <c r="K6" i="1" l="1"/>
  <c r="K5" i="1"/>
  <c r="K4" i="1"/>
  <c r="K3" i="1"/>
  <c r="K2" i="1"/>
  <c r="K1" i="1"/>
  <c r="K7" i="1"/>
  <c r="K11" i="1"/>
  <c r="K10" i="1"/>
  <c r="K9" i="1"/>
</calcChain>
</file>

<file path=xl/sharedStrings.xml><?xml version="1.0" encoding="utf-8"?>
<sst xmlns="http://schemas.openxmlformats.org/spreadsheetml/2006/main" count="128" uniqueCount="109">
  <si>
    <t>Madeline Wales</t>
  </si>
  <si>
    <t>Monday</t>
  </si>
  <si>
    <t>Tuesday</t>
  </si>
  <si>
    <t>January</t>
  </si>
  <si>
    <t>February</t>
  </si>
  <si>
    <t>Wednesday</t>
  </si>
  <si>
    <t>Thursday</t>
  </si>
  <si>
    <t>Friday</t>
  </si>
  <si>
    <t>Saturday</t>
  </si>
  <si>
    <t>Sunday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</si>
  <si>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</si>
  <si>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</si>
  <si>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</si>
  <si>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</si>
  <si>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</si>
  <si>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</si>
  <si>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</si>
  <si>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</si>
  <si>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Madeline</t>
  </si>
  <si>
    <t>Wales</t>
  </si>
  <si>
    <t>Appendix Pg</t>
  </si>
  <si>
    <t>Problem No.</t>
  </si>
  <si>
    <t>FSS Qty</t>
  </si>
  <si>
    <t>Stock Type</t>
  </si>
  <si>
    <t>Basis Wt</t>
  </si>
  <si>
    <t>Fss width</t>
  </si>
  <si>
    <t>Fss height</t>
  </si>
  <si>
    <t>Pss Size</t>
  </si>
  <si>
    <t>PAR width</t>
  </si>
  <si>
    <t>PAR height</t>
  </si>
  <si>
    <t>Pricing Basis</t>
  </si>
  <si>
    <t>PAR price</t>
  </si>
  <si>
    <t>Basic Size</t>
  </si>
  <si>
    <r>
      <t>FSS in</t>
    </r>
    <r>
      <rPr>
        <b/>
        <vertAlign val="superscript"/>
        <sz val="12"/>
        <color theme="1"/>
        <rFont val="Verdana"/>
        <family val="2"/>
      </rPr>
      <t>2</t>
    </r>
  </si>
  <si>
    <r>
      <t>PAR in</t>
    </r>
    <r>
      <rPr>
        <b/>
        <vertAlign val="superscript"/>
        <sz val="12"/>
        <color theme="1"/>
        <rFont val="Verdana"/>
        <family val="2"/>
      </rPr>
      <t>2</t>
    </r>
  </si>
  <si>
    <r>
      <t>Basic Size in</t>
    </r>
    <r>
      <rPr>
        <b/>
        <vertAlign val="superscript"/>
        <sz val="12"/>
        <color theme="1"/>
        <rFont val="Verdana"/>
        <family val="2"/>
      </rPr>
      <t>2</t>
    </r>
  </si>
  <si>
    <t>Green = Input</t>
  </si>
  <si>
    <t>Yellow = Calculation</t>
  </si>
  <si>
    <t>Index Bristol</t>
  </si>
  <si>
    <t>6 x 10</t>
  </si>
  <si>
    <t>$/C-sheet</t>
  </si>
  <si>
    <t>Purple = Data validation</t>
  </si>
  <si>
    <t>Stock_type</t>
  </si>
  <si>
    <t>Price_basis</t>
  </si>
  <si>
    <t>Cover</t>
  </si>
  <si>
    <t>Book</t>
  </si>
  <si>
    <t>$/CWT</t>
  </si>
  <si>
    <t>$/M-sheet</t>
  </si>
  <si>
    <t>Business</t>
  </si>
  <si>
    <t>FSS up on PSS</t>
  </si>
  <si>
    <t>PSS Qty</t>
  </si>
  <si>
    <t>PAR Qty</t>
  </si>
  <si>
    <t>Converted M-Wt</t>
  </si>
  <si>
    <t>Weight</t>
  </si>
  <si>
    <t>Price</t>
  </si>
  <si>
    <t>Waste</t>
  </si>
  <si>
    <t>PSS out of PAR</t>
  </si>
  <si>
    <t>Date</t>
  </si>
  <si>
    <t>Category</t>
  </si>
  <si>
    <t>Expense/Income</t>
  </si>
  <si>
    <t>Note/Comment</t>
  </si>
  <si>
    <t>Amount</t>
  </si>
  <si>
    <t>Starting Balance:</t>
  </si>
  <si>
    <t>Current Balance</t>
  </si>
  <si>
    <t>Housing</t>
  </si>
  <si>
    <t>Clothes</t>
  </si>
  <si>
    <t>Food</t>
  </si>
  <si>
    <t>Insurance</t>
  </si>
  <si>
    <t>Transportation</t>
  </si>
  <si>
    <t>Utilities_and_fees</t>
  </si>
  <si>
    <t>Loan_payment</t>
  </si>
  <si>
    <t>Transfer_to_savings</t>
  </si>
  <si>
    <t>Personal_expenses</t>
  </si>
  <si>
    <t>Vacation</t>
  </si>
  <si>
    <t>Income</t>
  </si>
  <si>
    <t>Rent/mortgage</t>
  </si>
  <si>
    <t>Formal</t>
  </si>
  <si>
    <t>Groceries</t>
  </si>
  <si>
    <t>Car insurance</t>
  </si>
  <si>
    <t>Car repair</t>
  </si>
  <si>
    <t>Electricity</t>
  </si>
  <si>
    <t>Student loan</t>
  </si>
  <si>
    <t>Savings</t>
  </si>
  <si>
    <t>Fun money</t>
  </si>
  <si>
    <t>Vacation lodging</t>
  </si>
  <si>
    <t>Paycheck</t>
  </si>
  <si>
    <t>HOA</t>
  </si>
  <si>
    <t>Hiphop</t>
  </si>
  <si>
    <t>Restaurant</t>
  </si>
  <si>
    <t>Health insurance</t>
  </si>
  <si>
    <t>Public Transport</t>
  </si>
  <si>
    <t>Natural gas</t>
  </si>
  <si>
    <t>Personal loan</t>
  </si>
  <si>
    <t>Other</t>
  </si>
  <si>
    <t>Shopping</t>
  </si>
  <si>
    <t>Vacation food</t>
  </si>
  <si>
    <t>Loan</t>
  </si>
  <si>
    <t>Alcohol</t>
  </si>
  <si>
    <t>Renters insurance</t>
  </si>
  <si>
    <t>Internet</t>
  </si>
  <si>
    <t>Car payment</t>
  </si>
  <si>
    <t>Amazon</t>
  </si>
  <si>
    <t>Vacation transportation</t>
  </si>
  <si>
    <t>Gift</t>
  </si>
  <si>
    <t>Cable/satellite</t>
  </si>
  <si>
    <t>Vacation activity</t>
  </si>
  <si>
    <t>Reimbursement</t>
  </si>
  <si>
    <t>Cell/phone</t>
  </si>
  <si>
    <t>Bank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</si>
</sst>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Verdana"/>
      <family val="2"/>
    </font>
    <font>
      <b/>
      <vertAlign val="superscript"/>
      <sz val="12"/>
      <color theme="1"/>
      <name val="Verdana"/>
      <family val="2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7BFF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0" fillId="4" borderId="0" xfId="0" applyFill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0" fillId="3" borderId="3" xfId="0" applyNumberFormat="1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2" fontId="0" fillId="3" borderId="2" xfId="0" applyNumberFormat="1" applyFont="1" applyFill="1" applyBorder="1" applyAlignment="1">
      <alignment horizontal="left"/>
    </xf>
    <xf numFmtId="0" fontId="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165" fontId="0" fillId="3" borderId="4" xfId="0" applyNumberFormat="1" applyFont="1" applyFill="1" applyBorder="1" applyAlignment="1">
      <alignment horizontal="center"/>
    </xf>
    <xf numFmtId="164" fontId="0" fillId="3" borderId="4" xfId="2" applyNumberFormat="1" applyFont="1" applyFill="1" applyBorder="1" applyAlignment="1">
      <alignment horizontal="center"/>
    </xf>
    <xf numFmtId="10" fontId="0" fillId="3" borderId="2" xfId="0" applyNumberFormat="1" applyFont="1" applyFill="1" applyBorder="1" applyAlignment="1">
      <alignment horizontal="center"/>
    </xf>
    <xf numFmtId="0" fontId="0" fillId="2" borderId="3" xfId="0" applyFont="1" applyFill="1" applyBorder="1" applyAlignment="1" applyProtection="1">
      <alignment horizontal="left"/>
      <protection locked="0"/>
    </xf>
    <xf numFmtId="1" fontId="0" fillId="2" borderId="3" xfId="1" applyNumberFormat="1" applyFont="1" applyFill="1" applyBorder="1" applyAlignment="1" applyProtection="1">
      <alignment horizontal="left"/>
      <protection locked="0"/>
    </xf>
    <xf numFmtId="0" fontId="0" fillId="4" borderId="3" xfId="0" applyFont="1" applyFill="1" applyBorder="1" applyAlignment="1" applyProtection="1">
      <alignment horizontal="left"/>
      <protection locked="0"/>
    </xf>
    <xf numFmtId="2" fontId="0" fillId="2" borderId="3" xfId="0" applyNumberFormat="1" applyFont="1" applyFill="1" applyBorder="1" applyAlignment="1" applyProtection="1">
      <alignment horizontal="left"/>
      <protection locked="0"/>
    </xf>
    <xf numFmtId="164" fontId="0" fillId="2" borderId="3" xfId="0" applyNumberFormat="1" applyFont="1" applyFill="1" applyBorder="1" applyAlignment="1" applyProtection="1">
      <alignment horizontal="left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4" borderId="9" xfId="0" applyFill="1" applyBorder="1"/>
    <xf numFmtId="0" fontId="2" fillId="0" borderId="9" xfId="0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8" fontId="6" fillId="5" borderId="9" xfId="0" applyNumberFormat="1" applyFont="1" applyFill="1" applyBorder="1" applyAlignment="1">
      <alignment horizontal="right"/>
    </xf>
    <xf numFmtId="164" fontId="0" fillId="3" borderId="9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7BFF"/>
      <color rgb="FFB24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A611-BFC3-2845-A1B4-F1829AFA2ACE}">
  <sheetPr codeName="Sheet1"/>
  <dimension ref="A1:O13"/>
  <sheetViews>
    <sheetView zoomScale="200" zoomScaleNormal="200" workbookViewId="0">
      <selection activeCell="O4" sqref="O4"/>
    </sheetView>
  </sheetViews>
  <sheetFormatPr baseColWidth="10" defaultRowHeight="16" x14ac:dyDescent="0.2"/>
  <cols>
    <col min="1" max="1" width="15.1640625" customWidth="1"/>
    <col min="15" max="15" width="14.5" customWidth="1"/>
  </cols>
  <sheetData>
    <row r="1" spans="1:15" x14ac:dyDescent="0.2">
      <c r="A1" t="s">
        <v>0</v>
      </c>
      <c r="C1">
        <v>1</v>
      </c>
      <c r="D1">
        <v>1.1000000000000001</v>
      </c>
      <c r="E1" t="s">
        <v>1</v>
      </c>
      <c r="F1" t="s">
        <v>3</v>
      </c>
      <c r="G1">
        <v>1</v>
      </c>
      <c r="I1">
        <f>PI()</f>
        <v>3.1415926535897931</v>
      </c>
      <c r="J1">
        <v>3</v>
      </c>
      <c r="K1" s="1">
        <f>I$1*J1</f>
        <v>9.4247779607693793</v>
      </c>
      <c r="M1" t="str">
        <f>"4*5"</f>
        <v>4*5</v>
      </c>
    </row>
    <row r="2" spans="1:15" x14ac:dyDescent="0.2">
      <c r="A2" s="7">
        <v>21</v>
      </c>
      <c r="C2">
        <v>2</v>
      </c>
      <c r="D2">
        <v>1.2</v>
      </c>
      <c r="E2" t="s">
        <v>2</v>
      </c>
      <c r="F2" t="s">
        <v>4</v>
      </c>
      <c r="G2">
        <v>1</v>
      </c>
      <c r="J2">
        <v>6</v>
      </c>
      <c r="K2" s="1">
        <f t="shared" ref="K2:K11" si="0">I$1*J2</f>
        <v>18.849555921538759</v>
      </c>
    </row>
    <row r="3" spans="1:15" x14ac:dyDescent="0.2">
      <c r="C3">
        <v>3</v>
      </c>
      <c r="D3">
        <v>1.3</v>
      </c>
      <c r="E3" t="s">
        <v>5</v>
      </c>
      <c r="F3" t="s">
        <v>10</v>
      </c>
      <c r="G3">
        <v>1</v>
      </c>
      <c r="J3">
        <v>9</v>
      </c>
      <c r="K3" s="1">
        <f t="shared" si="0"/>
        <v>28.274333882308138</v>
      </c>
    </row>
    <row r="4" spans="1:15" x14ac:dyDescent="0.2">
      <c r="C4">
        <v>4</v>
      </c>
      <c r="D4">
        <v>1.4</v>
      </c>
      <c r="E4" t="s">
        <v>6</v>
      </c>
      <c r="F4" t="s">
        <v>11</v>
      </c>
      <c r="G4">
        <v>1</v>
      </c>
      <c r="J4">
        <v>12</v>
      </c>
      <c r="K4" s="1">
        <f t="shared" si="0"/>
        <v>37.699111843077517</v>
      </c>
      <c r="M4" t="s">
        <v>18</v>
      </c>
      <c r="N4" t="s">
        <v>19</v>
      </c>
      <c r="O4" t="str">
        <f>M4&amp;" "&amp;N4</f>
        <v>Madeline Wales</v>
      </c>
    </row>
    <row r="5" spans="1:15" x14ac:dyDescent="0.2">
      <c r="C5">
        <v>5</v>
      </c>
      <c r="D5">
        <v>1.5</v>
      </c>
      <c r="E5" t="s">
        <v>7</v>
      </c>
      <c r="F5" t="s">
        <v>12</v>
      </c>
      <c r="G5">
        <v>1</v>
      </c>
      <c r="J5">
        <v>15</v>
      </c>
      <c r="K5" s="1">
        <f t="shared" si="0"/>
        <v>47.123889803846893</v>
      </c>
    </row>
    <row r="6" spans="1:15" x14ac:dyDescent="0.2">
      <c r="C6">
        <v>6</v>
      </c>
      <c r="D6">
        <v>1.6</v>
      </c>
      <c r="E6" t="s">
        <v>8</v>
      </c>
      <c r="F6" t="s">
        <v>13</v>
      </c>
      <c r="G6">
        <v>1</v>
      </c>
      <c r="J6">
        <v>18</v>
      </c>
      <c r="K6" s="1">
        <f t="shared" si="0"/>
        <v>56.548667764616276</v>
      </c>
    </row>
    <row r="7" spans="1:15" x14ac:dyDescent="0.2">
      <c r="C7">
        <v>7</v>
      </c>
      <c r="D7">
        <v>1.7</v>
      </c>
      <c r="E7" t="s">
        <v>9</v>
      </c>
      <c r="F7" t="s">
        <v>14</v>
      </c>
      <c r="G7">
        <v>1</v>
      </c>
      <c r="J7">
        <v>21</v>
      </c>
      <c r="K7" s="1">
        <f t="shared" si="0"/>
        <v>65.973445725385659</v>
      </c>
    </row>
    <row r="8" spans="1:15" x14ac:dyDescent="0.2">
      <c r="C8">
        <v>8</v>
      </c>
      <c r="D8">
        <v>1.8</v>
      </c>
      <c r="E8" t="s">
        <v>1</v>
      </c>
      <c r="F8" t="s">
        <v>15</v>
      </c>
      <c r="G8">
        <v>1</v>
      </c>
      <c r="J8">
        <v>24</v>
      </c>
      <c r="K8" s="1">
        <f t="shared" si="0"/>
        <v>75.398223686155035</v>
      </c>
    </row>
    <row r="9" spans="1:15" x14ac:dyDescent="0.2">
      <c r="C9">
        <v>9</v>
      </c>
      <c r="D9">
        <v>1.9</v>
      </c>
      <c r="E9" t="s">
        <v>2</v>
      </c>
      <c r="F9" t="s">
        <v>16</v>
      </c>
      <c r="G9">
        <v>1</v>
      </c>
      <c r="J9">
        <v>27</v>
      </c>
      <c r="K9" s="1">
        <f t="shared" si="0"/>
        <v>84.823001646924411</v>
      </c>
    </row>
    <row r="10" spans="1:15" x14ac:dyDescent="0.2">
      <c r="C10">
        <v>10</v>
      </c>
      <c r="D10">
        <v>2</v>
      </c>
      <c r="E10" t="s">
        <v>5</v>
      </c>
      <c r="F10" t="s">
        <v>17</v>
      </c>
      <c r="G10">
        <v>1</v>
      </c>
      <c r="J10">
        <v>30</v>
      </c>
      <c r="K10" s="1">
        <f t="shared" si="0"/>
        <v>94.247779607693786</v>
      </c>
    </row>
    <row r="11" spans="1:15" x14ac:dyDescent="0.2">
      <c r="J11">
        <v>33</v>
      </c>
      <c r="K11" s="1">
        <f t="shared" si="0"/>
        <v>103.67255756846318</v>
      </c>
    </row>
    <row r="13" spans="1:15" x14ac:dyDescent="0.2">
      <c r="B13" t="s">
        <v>1</v>
      </c>
      <c r="C13" t="s">
        <v>2</v>
      </c>
      <c r="D13" t="s">
        <v>5</v>
      </c>
      <c r="E13" t="s">
        <v>6</v>
      </c>
      <c r="F13" t="s">
        <v>7</v>
      </c>
      <c r="G13" t="s">
        <v>8</v>
      </c>
      <c r="H13" t="s">
        <v>9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0050-1806-3943-BCEB-C4765EEB1A47}">
  <sheetPr codeName="Sheet2"/>
  <dimension ref="A1:E24"/>
  <sheetViews>
    <sheetView zoomScale="200" zoomScaleNormal="200" workbookViewId="0">
      <selection activeCell="B14" sqref="B14"/>
    </sheetView>
  </sheetViews>
  <sheetFormatPr baseColWidth="10" defaultRowHeight="16" x14ac:dyDescent="0.2"/>
  <cols>
    <col min="1" max="1" width="16.83203125" style="4" customWidth="1"/>
    <col min="2" max="2" width="19.6640625" style="7" customWidth="1"/>
    <col min="3" max="3" width="15.6640625" customWidth="1"/>
    <col min="4" max="4" width="17.83203125" customWidth="1"/>
    <col min="5" max="5" width="20.83203125" customWidth="1"/>
  </cols>
  <sheetData>
    <row r="1" spans="1:5" x14ac:dyDescent="0.2">
      <c r="A1" s="5" t="s">
        <v>20</v>
      </c>
      <c r="B1" s="22">
        <v>4</v>
      </c>
      <c r="E1" s="2" t="s">
        <v>36</v>
      </c>
    </row>
    <row r="2" spans="1:5" x14ac:dyDescent="0.2">
      <c r="A2" s="5" t="s">
        <v>21</v>
      </c>
      <c r="B2" s="22">
        <v>3</v>
      </c>
      <c r="E2" s="3" t="s">
        <v>37</v>
      </c>
    </row>
    <row r="3" spans="1:5" x14ac:dyDescent="0.2">
      <c r="A3" s="5" t="s">
        <v>22</v>
      </c>
      <c r="B3" s="23">
        <v>48000</v>
      </c>
      <c r="E3" s="9" t="s">
        <v>41</v>
      </c>
    </row>
    <row r="4" spans="1:5" x14ac:dyDescent="0.2">
      <c r="A4" s="5" t="s">
        <v>23</v>
      </c>
      <c r="B4" s="24" t="s">
        <v>38</v>
      </c>
    </row>
    <row r="5" spans="1:5" x14ac:dyDescent="0.2">
      <c r="A5" s="5" t="s">
        <v>24</v>
      </c>
      <c r="B5" s="25">
        <v>110</v>
      </c>
    </row>
    <row r="6" spans="1:5" x14ac:dyDescent="0.2">
      <c r="A6" s="5" t="s">
        <v>25</v>
      </c>
      <c r="B6" s="25">
        <v>3</v>
      </c>
    </row>
    <row r="7" spans="1:5" x14ac:dyDescent="0.2">
      <c r="A7" s="5" t="s">
        <v>26</v>
      </c>
      <c r="B7" s="25">
        <v>5</v>
      </c>
    </row>
    <row r="8" spans="1:5" ht="18" x14ac:dyDescent="0.2">
      <c r="A8" s="5" t="s">
        <v>33</v>
      </c>
      <c r="B8" s="13">
        <f>IFERROR(B6*B7,"Reenter FSS W&amp;H")</f>
        <v>15</v>
      </c>
    </row>
    <row r="9" spans="1:5" x14ac:dyDescent="0.2">
      <c r="A9" s="5" t="s">
        <v>27</v>
      </c>
      <c r="B9" s="22" t="s">
        <v>39</v>
      </c>
    </row>
    <row r="10" spans="1:5" x14ac:dyDescent="0.2">
      <c r="A10" s="5" t="s">
        <v>28</v>
      </c>
      <c r="B10" s="25">
        <v>25.5</v>
      </c>
    </row>
    <row r="11" spans="1:5" x14ac:dyDescent="0.2">
      <c r="A11" s="5" t="s">
        <v>29</v>
      </c>
      <c r="B11" s="25">
        <v>30.5</v>
      </c>
    </row>
    <row r="12" spans="1:5" ht="18" x14ac:dyDescent="0.2">
      <c r="A12" s="5" t="s">
        <v>34</v>
      </c>
      <c r="B12" s="13">
        <f>IFERROR(B10*B11,"Reenter PAR W&amp;H")</f>
        <v>777.75</v>
      </c>
    </row>
    <row r="13" spans="1:5" x14ac:dyDescent="0.2">
      <c r="A13" s="5" t="s">
        <v>30</v>
      </c>
      <c r="B13" s="24" t="s">
        <v>47</v>
      </c>
    </row>
    <row r="14" spans="1:5" x14ac:dyDescent="0.2">
      <c r="A14" s="5" t="s">
        <v>31</v>
      </c>
      <c r="B14" s="26">
        <v>11.35</v>
      </c>
    </row>
    <row r="15" spans="1:5" x14ac:dyDescent="0.2">
      <c r="A15" s="5" t="s">
        <v>32</v>
      </c>
      <c r="B15" s="14" t="str">
        <f>IF(B$4="Index Bristol", "25.5*30.5",IF(B$4="Cover","20*26",IF(B$4="Book","25*38",IF(B$4="Business","17*22","Reenter Stock Type"))))</f>
        <v>25.5*30.5</v>
      </c>
    </row>
    <row r="16" spans="1:5" ht="19" thickBot="1" x14ac:dyDescent="0.25">
      <c r="A16" s="6" t="s">
        <v>35</v>
      </c>
      <c r="B16" s="15">
        <f>IF(B$4="Index Bristol", 25.5*30.5,IF(B$4="Cover",20*26,IF(B$4="Book",25*38,IF(B$4="Business",17*22,"Reenter Stock Type"))))</f>
        <v>777.75</v>
      </c>
    </row>
    <row r="17" spans="2:5" ht="17" thickTop="1" x14ac:dyDescent="0.2"/>
    <row r="18" spans="2:5" ht="17" thickBot="1" x14ac:dyDescent="0.25"/>
    <row r="19" spans="2:5" ht="17" thickTop="1" x14ac:dyDescent="0.2">
      <c r="B19" s="10" t="s">
        <v>49</v>
      </c>
      <c r="C19" s="11" t="s">
        <v>50</v>
      </c>
      <c r="D19" s="11" t="s">
        <v>56</v>
      </c>
      <c r="E19" s="12" t="s">
        <v>51</v>
      </c>
    </row>
    <row r="20" spans="2:5" ht="17" thickBot="1" x14ac:dyDescent="0.25">
      <c r="B20" s="27">
        <v>4</v>
      </c>
      <c r="C20" s="16">
        <f>IFERROR(ROUNDUP(B3/B20,0),0)</f>
        <v>12000</v>
      </c>
      <c r="D20" s="28">
        <v>12</v>
      </c>
      <c r="E20" s="17">
        <f>IFERROR(ROUNDUP(C20/D20,0),0)</f>
        <v>1000</v>
      </c>
    </row>
    <row r="21" spans="2:5" ht="18" thickTop="1" thickBot="1" x14ac:dyDescent="0.25"/>
    <row r="22" spans="2:5" ht="17" thickTop="1" x14ac:dyDescent="0.2">
      <c r="B22" s="10" t="s">
        <v>52</v>
      </c>
      <c r="C22" s="11" t="s">
        <v>53</v>
      </c>
      <c r="D22" s="11" t="s">
        <v>54</v>
      </c>
      <c r="E22" s="12" t="s">
        <v>55</v>
      </c>
    </row>
    <row r="23" spans="2:5" ht="17" thickBot="1" x14ac:dyDescent="0.25">
      <c r="B23" s="18">
        <f>IFERROR(B12/B16*2*B5,0)</f>
        <v>220</v>
      </c>
      <c r="C23" s="19">
        <f>IFERROR(E20/1000*B23,0)</f>
        <v>220</v>
      </c>
      <c r="D23" s="20">
        <f>IF(B13="$/C-sheet",E20/100*B14,IF(B13="$/CWT",C23/100*B14,IF(B13="$/M-sheet",E20/1000*B14,0)))</f>
        <v>11.35</v>
      </c>
      <c r="E23" s="21">
        <f>(1-(B8*B20*D20/B12))</f>
        <v>7.4252651880424292E-2</v>
      </c>
    </row>
    <row r="24" spans="2:5" ht="17" thickTop="1" x14ac:dyDescent="0.2"/>
  </sheetData>
  <sheetProtection sheet="1" objects="1" scenarios="1" selectLockedCells="1"/>
  <dataValidations count="2">
    <dataValidation type="list" allowBlank="1" showInputMessage="1" showErrorMessage="1" sqref="B4" xr:uid="{7E977EAC-BB49-FE4D-A90A-E4467B8FD98F}">
      <formula1>Stock_type</formula1>
    </dataValidation>
    <dataValidation type="list" allowBlank="1" showInputMessage="1" showErrorMessage="1" sqref="B13" xr:uid="{70FEE896-7ACE-FC46-B18E-2F7C6EF75ED6}">
      <formula1>Price_basis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EBF3-A6D7-F542-A44E-1B7257E0C612}">
  <sheetPr codeName="Sheet3"/>
  <dimension ref="A1:B5"/>
  <sheetViews>
    <sheetView zoomScale="200" zoomScaleNormal="200" workbookViewId="0"/>
  </sheetViews>
  <sheetFormatPr baseColWidth="10" defaultRowHeight="16" x14ac:dyDescent="0.2"/>
  <sheetData>
    <row r="1" spans="1:2" s="8" customFormat="1" x14ac:dyDescent="0.2">
      <c r="A1" s="8" t="s">
        <v>42</v>
      </c>
      <c r="B1" s="8" t="s">
        <v>43</v>
      </c>
    </row>
    <row r="2" spans="1:2" x14ac:dyDescent="0.2">
      <c r="A2" t="s">
        <v>38</v>
      </c>
      <c r="B2" t="s">
        <v>46</v>
      </c>
    </row>
    <row r="3" spans="1:2" x14ac:dyDescent="0.2">
      <c r="A3" t="s">
        <v>48</v>
      </c>
      <c r="B3" t="s">
        <v>47</v>
      </c>
    </row>
    <row r="4" spans="1:2" x14ac:dyDescent="0.2">
      <c r="A4" t="s">
        <v>44</v>
      </c>
      <c r="B4" t="s">
        <v>40</v>
      </c>
    </row>
    <row r="5" spans="1:2" x14ac:dyDescent="0.2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806B-74B1-EF42-9011-FF5954F63AFC}">
  <sheetPr codeName="Sheet4"/>
  <dimension ref="A1:F14"/>
  <sheetViews>
    <sheetView tabSelected="1" zoomScale="200" zoomScaleNormal="200" workbookViewId="0">
      <selection activeCell="G1" sqref="G1"/>
    </sheetView>
  </sheetViews>
  <sheetFormatPr baseColWidth="10" defaultRowHeight="16" x14ac:dyDescent="0.2"/>
  <cols>
    <col min="2" max="2" width="17.5" customWidth="1"/>
    <col min="3" max="3" width="14.6640625" customWidth="1"/>
    <col min="4" max="4" width="14.33203125" customWidth="1"/>
    <col min="5" max="5" width="17.1640625" customWidth="1"/>
    <col min="6" max="6" width="14.1640625" customWidth="1"/>
  </cols>
  <sheetData>
    <row r="1" spans="1:6" ht="18" thickTop="1" thickBot="1" x14ac:dyDescent="0.25">
      <c r="A1" s="29"/>
      <c r="B1" s="29"/>
      <c r="C1" s="29"/>
      <c r="D1" s="29"/>
      <c r="E1" s="33" t="s">
        <v>62</v>
      </c>
      <c r="F1" s="34">
        <v>4000</v>
      </c>
    </row>
    <row r="2" spans="1:6" ht="18" thickTop="1" thickBot="1" x14ac:dyDescent="0.25">
      <c r="A2" s="31" t="s">
        <v>57</v>
      </c>
      <c r="B2" s="31" t="s">
        <v>58</v>
      </c>
      <c r="C2" s="31" t="s">
        <v>59</v>
      </c>
      <c r="D2" s="31" t="s">
        <v>60</v>
      </c>
      <c r="E2" s="31" t="s">
        <v>61</v>
      </c>
      <c r="F2" s="31" t="s">
        <v>63</v>
      </c>
    </row>
    <row r="3" spans="1:6" ht="18" thickTop="1" thickBot="1" x14ac:dyDescent="0.25">
      <c r="A3" s="32">
        <v>44467</v>
      </c>
      <c r="B3" s="30" t="s">
        <v>68</v>
      </c>
      <c r="C3" s="30" t="s">
        <v>90</v>
      </c>
      <c r="D3" s="29"/>
      <c r="E3" s="34">
        <v>-54</v>
      </c>
      <c r="F3" s="35">
        <f>IF(ISNUMBER(E3),E3+F1,"Error")</f>
        <v>3946</v>
      </c>
    </row>
    <row r="4" spans="1:6" ht="18" thickTop="1" thickBot="1" x14ac:dyDescent="0.25">
      <c r="A4" s="32">
        <v>44468</v>
      </c>
      <c r="B4" s="30" t="s">
        <v>70</v>
      </c>
      <c r="C4" s="30" t="s">
        <v>92</v>
      </c>
      <c r="D4" s="29"/>
      <c r="E4" s="34">
        <v>-54</v>
      </c>
      <c r="F4" s="35">
        <f>IF(ISNUMBER(E4),E4+F3,"Error")</f>
        <v>3892</v>
      </c>
    </row>
    <row r="5" spans="1:6" ht="18" thickTop="1" thickBot="1" x14ac:dyDescent="0.25">
      <c r="A5" s="32">
        <v>44469</v>
      </c>
      <c r="B5" s="30" t="s">
        <v>74</v>
      </c>
      <c r="C5" s="30" t="s">
        <v>96</v>
      </c>
      <c r="D5" s="29"/>
      <c r="E5" s="34">
        <v>100</v>
      </c>
      <c r="F5" s="35">
        <f t="shared" ref="F5:F13" si="0">IF(ISNUMBER(E5),E5+F4,"Error")</f>
        <v>3992</v>
      </c>
    </row>
    <row r="6" spans="1:6" ht="18" thickTop="1" thickBot="1" x14ac:dyDescent="0.25">
      <c r="A6" s="32">
        <v>44470</v>
      </c>
      <c r="B6" s="30"/>
      <c r="C6" s="30"/>
      <c r="D6" s="29"/>
      <c r="E6" s="34"/>
      <c r="F6" s="35" t="str">
        <f>IF(ISNUMBER(E6),E6+F5,"")</f>
        <v/>
      </c>
    </row>
    <row r="7" spans="1:6" ht="18" thickTop="1" thickBot="1" x14ac:dyDescent="0.25">
      <c r="A7" s="32">
        <v>44471</v>
      </c>
      <c r="B7" s="30"/>
      <c r="C7" s="30"/>
      <c r="D7" s="29"/>
      <c r="E7" s="34"/>
      <c r="F7" s="35" t="str">
        <f t="shared" ref="F7:F13" si="1">IF(ISNUMBER(E7),E7+F6,"")</f>
        <v/>
      </c>
    </row>
    <row r="8" spans="1:6" ht="18" thickTop="1" thickBot="1" x14ac:dyDescent="0.25">
      <c r="A8" s="32">
        <v>44472</v>
      </c>
      <c r="B8" s="30"/>
      <c r="C8" s="30"/>
      <c r="D8" s="29"/>
      <c r="E8" s="34"/>
      <c r="F8" s="35" t="str">
        <f t="shared" si="1"/>
        <v/>
      </c>
    </row>
    <row r="9" spans="1:6" ht="18" thickTop="1" thickBot="1" x14ac:dyDescent="0.25">
      <c r="A9" s="32">
        <v>44473</v>
      </c>
      <c r="B9" s="30"/>
      <c r="C9" s="30"/>
      <c r="D9" s="29"/>
      <c r="E9" s="34"/>
      <c r="F9" s="35" t="str">
        <f t="shared" si="1"/>
        <v/>
      </c>
    </row>
    <row r="10" spans="1:6" ht="18" thickTop="1" thickBot="1" x14ac:dyDescent="0.25">
      <c r="A10" s="32">
        <v>44474</v>
      </c>
      <c r="B10" s="30"/>
      <c r="C10" s="30"/>
      <c r="D10" s="29"/>
      <c r="E10" s="34"/>
      <c r="F10" s="35" t="str">
        <f t="shared" si="1"/>
        <v/>
      </c>
    </row>
    <row r="11" spans="1:6" ht="18" thickTop="1" thickBot="1" x14ac:dyDescent="0.25">
      <c r="A11" s="32">
        <v>44475</v>
      </c>
      <c r="B11" s="30"/>
      <c r="C11" s="30"/>
      <c r="D11" s="29"/>
      <c r="E11" s="34"/>
      <c r="F11" s="35" t="str">
        <f t="shared" si="1"/>
        <v/>
      </c>
    </row>
    <row r="12" spans="1:6" ht="18" thickTop="1" thickBot="1" x14ac:dyDescent="0.25">
      <c r="A12" s="32">
        <v>44476</v>
      </c>
      <c r="B12" s="30"/>
      <c r="C12" s="30"/>
      <c r="D12" s="29"/>
      <c r="E12" s="34"/>
      <c r="F12" s="35" t="str">
        <f t="shared" si="1"/>
        <v/>
      </c>
    </row>
    <row r="13" spans="1:6" ht="18" thickTop="1" thickBot="1" x14ac:dyDescent="0.25">
      <c r="A13" s="32">
        <v>44477</v>
      </c>
      <c r="B13" s="30"/>
      <c r="C13" s="30"/>
      <c r="D13" s="29"/>
      <c r="E13" s="34"/>
      <c r="F13" s="35" t="str">
        <f t="shared" si="1"/>
        <v/>
      </c>
    </row>
    <row r="14" spans="1:6" ht="17" thickTop="1" x14ac:dyDescent="0.2"/>
  </sheetData>
  <conditionalFormatting sqref="B3:B13">
    <cfRule type="notContainsBlanks" dxfId="3" priority="4">
      <formula>LEN(TRIM(B3))&gt;0</formula>
    </cfRule>
  </conditionalFormatting>
  <conditionalFormatting sqref="C3:C13">
    <cfRule type="notContainsBlanks" dxfId="2" priority="2">
      <formula>LEN(TRIM(C3))&gt;0</formula>
    </cfRule>
    <cfRule type="expression" dxfId="1" priority="1">
      <formula>AND(NOT(ISBLANK(C3)),B3="Income")</formula>
    </cfRule>
  </conditionalFormatting>
  <dataValidations count="2">
    <dataValidation type="list" allowBlank="1" showInputMessage="1" showErrorMessage="1" sqref="B3:B13" xr:uid="{5DE9C3FF-1095-7A4E-B23B-C3AF99B9CA11}">
      <formula1>Category</formula1>
    </dataValidation>
    <dataValidation type="list" allowBlank="1" showInputMessage="1" showErrorMessage="1" sqref="C3:C13" xr:uid="{DE26C0EF-E415-AD4D-892F-343FED414EB1}">
      <formula1>INDIRECT(B3)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1569C193-DD44-9D40-BAF8-58087B5D97A4}">
            <xm:f>NOT(ISERROR(SEARCH("income",B3)))</xm:f>
            <xm:f>"income"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B3:B13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75E0-5A72-6944-94B0-1B5C3BF19890}">
  <sheetPr codeName="Sheet5"/>
  <dimension ref="A1:K7"/>
  <sheetViews>
    <sheetView zoomScale="200" zoomScaleNormal="200" workbookViewId="0">
      <selection activeCell="E4" sqref="E4"/>
    </sheetView>
  </sheetViews>
  <sheetFormatPr baseColWidth="10" defaultRowHeight="16" x14ac:dyDescent="0.2"/>
  <cols>
    <col min="1" max="1" width="13.83203125" bestFit="1" customWidth="1"/>
    <col min="2" max="2" width="7.1640625" bestFit="1" customWidth="1"/>
    <col min="3" max="3" width="10.1640625" bestFit="1" customWidth="1"/>
    <col min="4" max="4" width="15.83203125" bestFit="1" customWidth="1"/>
    <col min="5" max="5" width="14.33203125" bestFit="1" customWidth="1"/>
    <col min="6" max="6" width="16.33203125" bestFit="1" customWidth="1"/>
    <col min="7" max="7" width="13.33203125" bestFit="1" customWidth="1"/>
    <col min="8" max="8" width="18" bestFit="1" customWidth="1"/>
    <col min="9" max="9" width="17" bestFit="1" customWidth="1"/>
    <col min="10" max="10" width="20.6640625" bestFit="1" customWidth="1"/>
    <col min="11" max="11" width="14.33203125" bestFit="1" customWidth="1"/>
  </cols>
  <sheetData>
    <row r="1" spans="1:11" s="8" customFormat="1" x14ac:dyDescent="0.2">
      <c r="A1" s="8" t="s">
        <v>64</v>
      </c>
      <c r="B1" s="8" t="s">
        <v>65</v>
      </c>
      <c r="C1" s="8" t="s">
        <v>66</v>
      </c>
      <c r="D1" s="8" t="s">
        <v>67</v>
      </c>
      <c r="E1" s="8" t="s">
        <v>68</v>
      </c>
      <c r="F1" s="8" t="s">
        <v>69</v>
      </c>
      <c r="G1" s="8" t="s">
        <v>70</v>
      </c>
      <c r="H1" s="8" t="s">
        <v>71</v>
      </c>
      <c r="I1" s="8" t="s">
        <v>72</v>
      </c>
      <c r="J1" s="8" t="s">
        <v>73</v>
      </c>
      <c r="K1" s="8" t="s">
        <v>74</v>
      </c>
    </row>
    <row r="2" spans="1:11" x14ac:dyDescent="0.2">
      <c r="A2" t="s">
        <v>75</v>
      </c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</row>
    <row r="3" spans="1:11" x14ac:dyDescent="0.2">
      <c r="A3" t="s">
        <v>86</v>
      </c>
      <c r="B3" t="s">
        <v>87</v>
      </c>
      <c r="C3" t="s">
        <v>88</v>
      </c>
      <c r="D3" t="s">
        <v>89</v>
      </c>
      <c r="E3" t="s">
        <v>90</v>
      </c>
      <c r="F3" t="s">
        <v>91</v>
      </c>
      <c r="G3" t="s">
        <v>92</v>
      </c>
      <c r="H3" t="s">
        <v>93</v>
      </c>
      <c r="I3" t="s">
        <v>94</v>
      </c>
      <c r="J3" t="s">
        <v>95</v>
      </c>
      <c r="K3" t="s">
        <v>96</v>
      </c>
    </row>
    <row r="4" spans="1:11" x14ac:dyDescent="0.2">
      <c r="A4" t="s">
        <v>93</v>
      </c>
      <c r="C4" t="s">
        <v>97</v>
      </c>
      <c r="D4" t="s">
        <v>98</v>
      </c>
      <c r="F4" t="s">
        <v>99</v>
      </c>
      <c r="G4" t="s">
        <v>100</v>
      </c>
      <c r="I4" t="s">
        <v>101</v>
      </c>
      <c r="J4" t="s">
        <v>102</v>
      </c>
      <c r="K4" t="s">
        <v>103</v>
      </c>
    </row>
    <row r="5" spans="1:11" x14ac:dyDescent="0.2">
      <c r="F5" t="s">
        <v>104</v>
      </c>
      <c r="J5" t="s">
        <v>105</v>
      </c>
      <c r="K5" t="s">
        <v>106</v>
      </c>
    </row>
    <row r="6" spans="1:11" x14ac:dyDescent="0.2">
      <c r="F6" t="s">
        <v>107</v>
      </c>
    </row>
    <row r="7" spans="1:11" x14ac:dyDescent="0.2">
      <c r="F7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Practice</vt:lpstr>
      <vt:lpstr>D-4 Basic</vt:lpstr>
      <vt:lpstr>D-4 Menus</vt:lpstr>
      <vt:lpstr>Budget</vt:lpstr>
      <vt:lpstr>Budget Menus</vt:lpstr>
      <vt:lpstr>Category</vt:lpstr>
      <vt:lpstr>Clothes</vt:lpstr>
      <vt:lpstr>Food</vt:lpstr>
      <vt:lpstr>Housing</vt:lpstr>
      <vt:lpstr>Income</vt:lpstr>
      <vt:lpstr>Insurance</vt:lpstr>
      <vt:lpstr>Loan_payment</vt:lpstr>
      <vt:lpstr>Personal_expenses</vt:lpstr>
      <vt:lpstr>Price_basis</vt:lpstr>
      <vt:lpstr>Stock_type</vt:lpstr>
      <vt:lpstr>Transfer_to_savings</vt:lpstr>
      <vt:lpstr>Transportation</vt:lpstr>
      <vt:lpstr>Utilities_and_fees</vt:lpstr>
      <vt:lpstr>Vacation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Cate Wales</dc:creator>
  <cp:lastModifiedBy>Madeline Cate Wales</cp:lastModifiedBy>
  <dcterms:created xsi:type="dcterms:W3CDTF">2021-09-21T15:22:52Z</dcterms:created>
  <dcterms:modified xsi:type="dcterms:W3CDTF">2021-12-08T23:55:13Z</dcterms:modified>
</cp:coreProperties>
</file>